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861a3ec87d5a1e7/My Stuff/TOPS/Documentation/"/>
    </mc:Choice>
  </mc:AlternateContent>
  <xr:revisionPtr revIDLastSave="297" documentId="13_ncr:1_{6C5545B2-06BF-4629-A183-5BEA80B2AA14}" xr6:coauthVersionLast="47" xr6:coauthVersionMax="47" xr10:uidLastSave="{56301D07-7699-4C50-8CB2-511534EE8026}"/>
  <bookViews>
    <workbookView xWindow="-108" yWindow="-108" windowWidth="23256" windowHeight="12456" activeTab="1" xr2:uid="{BA767BAA-7ACA-4B37-A2A7-D4E9F8AA5FCC}"/>
  </bookViews>
  <sheets>
    <sheet name="Single Leg Assembly BOM" sheetId="3" r:id="rId1"/>
    <sheet name="Robot Assembly BO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23" i="1"/>
  <c r="I15" i="3"/>
  <c r="J15" i="3" s="1"/>
  <c r="I14" i="3"/>
  <c r="J14" i="3" s="1"/>
  <c r="I13" i="3"/>
  <c r="I12" i="3"/>
  <c r="J12" i="3" s="1"/>
  <c r="I11" i="3"/>
  <c r="I10" i="3"/>
  <c r="J10" i="3" s="1"/>
  <c r="I8" i="3"/>
  <c r="J8" i="3" s="1"/>
  <c r="I7" i="3"/>
  <c r="J7" i="3" s="1"/>
  <c r="I4" i="3"/>
  <c r="J4" i="3" s="1"/>
  <c r="F21" i="3"/>
  <c r="F20" i="3"/>
  <c r="F22" i="1"/>
  <c r="F8" i="1"/>
  <c r="F21" i="1"/>
  <c r="F9" i="1"/>
  <c r="F10" i="1"/>
  <c r="F11" i="1"/>
  <c r="F12" i="1"/>
  <c r="F13" i="1"/>
  <c r="J11" i="3"/>
  <c r="I6" i="3"/>
  <c r="J6" i="3" s="1"/>
  <c r="F49" i="3"/>
  <c r="F51" i="3"/>
  <c r="F37" i="3"/>
  <c r="F35" i="3"/>
  <c r="F33" i="3"/>
  <c r="F18" i="3"/>
  <c r="F16" i="3"/>
  <c r="F14" i="3"/>
  <c r="J13" i="3"/>
  <c r="F19" i="3"/>
  <c r="I5" i="3"/>
  <c r="J5" i="3" s="1"/>
  <c r="F14" i="1"/>
  <c r="F7" i="1"/>
  <c r="F6" i="1"/>
  <c r="F62" i="3"/>
  <c r="F61" i="3"/>
  <c r="F39" i="3"/>
  <c r="F38" i="3"/>
  <c r="F53" i="3"/>
  <c r="F52" i="3"/>
  <c r="F60" i="3"/>
  <c r="F50" i="3"/>
  <c r="F48" i="3"/>
  <c r="F47" i="3"/>
  <c r="F46" i="3"/>
  <c r="F45" i="3"/>
  <c r="F44" i="3"/>
  <c r="F43" i="3"/>
  <c r="F36" i="3"/>
  <c r="F34" i="3"/>
  <c r="F32" i="3"/>
  <c r="F31" i="3"/>
  <c r="F30" i="3"/>
  <c r="F29" i="3"/>
  <c r="F28" i="3"/>
  <c r="F27" i="3"/>
  <c r="F26" i="3"/>
  <c r="F25" i="3"/>
  <c r="F9" i="3"/>
  <c r="F59" i="3"/>
  <c r="F18" i="1" l="1"/>
  <c r="F54" i="3"/>
  <c r="F40" i="3"/>
  <c r="F66" i="3"/>
  <c r="F65" i="3"/>
  <c r="F64" i="3"/>
  <c r="F63" i="3"/>
  <c r="F58" i="3"/>
  <c r="F57" i="3"/>
  <c r="F17" i="3"/>
  <c r="F15" i="3"/>
  <c r="F13" i="3"/>
  <c r="F12" i="3"/>
  <c r="F11" i="3"/>
  <c r="F10" i="3"/>
  <c r="F8" i="3"/>
  <c r="F7" i="3"/>
  <c r="F6" i="3"/>
  <c r="F67" i="3" l="1"/>
  <c r="F22" i="3"/>
  <c r="F69" i="3" l="1"/>
  <c r="F24" i="1"/>
  <c r="F26" i="1" l="1"/>
</calcChain>
</file>

<file path=xl/sharedStrings.xml><?xml version="1.0" encoding="utf-8"?>
<sst xmlns="http://schemas.openxmlformats.org/spreadsheetml/2006/main" count="111" uniqueCount="66">
  <si>
    <t>Name of Component</t>
  </si>
  <si>
    <t>Price</t>
  </si>
  <si>
    <t>Subtotal</t>
  </si>
  <si>
    <t>Total</t>
  </si>
  <si>
    <t>Teensy 4.1 Microcontroller</t>
  </si>
  <si>
    <t>Units Needed</t>
  </si>
  <si>
    <t>Units Sold</t>
  </si>
  <si>
    <t>Cost of Needed Units</t>
  </si>
  <si>
    <t>General parts</t>
  </si>
  <si>
    <t>Electronics</t>
  </si>
  <si>
    <t>USB Isolator</t>
  </si>
  <si>
    <t>Robot Assembly BOM</t>
  </si>
  <si>
    <t>General Parts</t>
  </si>
  <si>
    <t>Eaglepower 8308 Brushless Motor 90KV</t>
  </si>
  <si>
    <t>ODrive S1 (w/Screw Terminals)</t>
  </si>
  <si>
    <t>⌀8 x 2.5mm Encoder Magnet</t>
  </si>
  <si>
    <t>12x28x8mm Bearings</t>
  </si>
  <si>
    <t>75x95x10mm Bearing</t>
  </si>
  <si>
    <t>M3 x 6mm Inserts</t>
  </si>
  <si>
    <t>M3 x 5mm Standoffs</t>
  </si>
  <si>
    <t>M3 x 6mm Screws</t>
  </si>
  <si>
    <t>M3 x 10mm Screws</t>
  </si>
  <si>
    <t>M4 Locknuts</t>
  </si>
  <si>
    <t>Leg Assembly</t>
  </si>
  <si>
    <t>26mmOD x 24mmID Carbon Fiber Tube</t>
  </si>
  <si>
    <t>20x32x7mm Bearings</t>
  </si>
  <si>
    <t>ABAD Actuator</t>
  </si>
  <si>
    <t>M4 x 40mm Screws</t>
  </si>
  <si>
    <t>Knee Actuator</t>
  </si>
  <si>
    <t>Hip Actuator</t>
  </si>
  <si>
    <t>300mm HTD Timing Belt</t>
  </si>
  <si>
    <t>PLA Filament</t>
  </si>
  <si>
    <t>M4 x 70mm Screws</t>
  </si>
  <si>
    <t>M4 Screws</t>
  </si>
  <si>
    <t>Total Screw/Insert/Nut Count</t>
  </si>
  <si>
    <t>6mm insert</t>
  </si>
  <si>
    <t>Single Leg Assembly V2 BOM</t>
  </si>
  <si>
    <t>Single Leg Total</t>
  </si>
  <si>
    <t>Robot Total</t>
  </si>
  <si>
    <t>M4 x 25mm Screws</t>
  </si>
  <si>
    <t>SPST Switch</t>
  </si>
  <si>
    <t>Voltage Display</t>
  </si>
  <si>
    <t>RC Transmitter and Reciever</t>
  </si>
  <si>
    <t>5V Regulator</t>
  </si>
  <si>
    <t>M4 x 12mm Screws</t>
  </si>
  <si>
    <t>M3 x 8mm Screws</t>
  </si>
  <si>
    <t>M3 x 22mm Screws</t>
  </si>
  <si>
    <t>16x2 LCD Screen</t>
  </si>
  <si>
    <t>6S 5200mAh 60C Lipo Battery</t>
  </si>
  <si>
    <t>M4 x 45mm Screws</t>
  </si>
  <si>
    <t>locknuts</t>
  </si>
  <si>
    <t>M3</t>
  </si>
  <si>
    <t>25mm screws</t>
  </si>
  <si>
    <t>12mm screws</t>
  </si>
  <si>
    <t>22mm screws</t>
  </si>
  <si>
    <t>10mm screws</t>
  </si>
  <si>
    <t>8mm screws</t>
  </si>
  <si>
    <t>6mm screws</t>
  </si>
  <si>
    <t>40mm screws</t>
  </si>
  <si>
    <t>70mm screws</t>
  </si>
  <si>
    <t>45mm screws</t>
  </si>
  <si>
    <t>26mmOD x 24mmID x 500mm Carbon Fiber Tube</t>
  </si>
  <si>
    <t>14 AWG Wire</t>
  </si>
  <si>
    <t>22 AWG Wire</t>
  </si>
  <si>
    <t>XT60H Connectors</t>
  </si>
  <si>
    <t>30A Silicone A-B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</si>
</sst>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0" fontId="3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8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7" xfId="0" applyBorder="1"/>
    <xf numFmtId="8" fontId="0" fillId="0" borderId="6" xfId="0" applyNumberFormat="1" applyBorder="1" applyAlignment="1">
      <alignment horizontal="center"/>
    </xf>
    <xf numFmtId="0" fontId="0" fillId="0" borderId="15" xfId="0" applyBorder="1"/>
    <xf numFmtId="0" fontId="0" fillId="5" borderId="14" xfId="0" applyFill="1" applyBorder="1"/>
    <xf numFmtId="0" fontId="3" fillId="3" borderId="18" xfId="0" applyFont="1" applyFill="1" applyBorder="1" applyAlignment="1">
      <alignment horizontal="center"/>
    </xf>
    <xf numFmtId="8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8" xfId="1" applyFill="1" applyBorder="1" applyAlignment="1">
      <alignment horizontal="left"/>
    </xf>
    <xf numFmtId="0" fontId="1" fillId="0" borderId="10" xfId="1" applyFill="1" applyBorder="1" applyAlignment="1">
      <alignment horizontal="left"/>
    </xf>
    <xf numFmtId="0" fontId="0" fillId="0" borderId="10" xfId="0" applyBorder="1" applyAlignment="1">
      <alignment horizontal="left"/>
    </xf>
    <xf numFmtId="8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8" fontId="0" fillId="0" borderId="9" xfId="0" applyNumberFormat="1" applyBorder="1" applyAlignment="1">
      <alignment horizontal="left"/>
    </xf>
    <xf numFmtId="8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8" fontId="0" fillId="0" borderId="11" xfId="0" applyNumberFormat="1" applyBorder="1" applyAlignment="1">
      <alignment horizontal="left"/>
    </xf>
    <xf numFmtId="8" fontId="3" fillId="0" borderId="12" xfId="0" applyNumberFormat="1" applyFont="1" applyBorder="1" applyAlignment="1">
      <alignment horizontal="left"/>
    </xf>
    <xf numFmtId="1" fontId="0" fillId="0" borderId="21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8" fontId="0" fillId="0" borderId="0" xfId="0" applyNumberFormat="1" applyAlignment="1">
      <alignment horizontal="left"/>
    </xf>
    <xf numFmtId="0" fontId="3" fillId="3" borderId="19" xfId="0" applyFont="1" applyFill="1" applyBorder="1" applyAlignment="1">
      <alignment horizontal="left"/>
    </xf>
    <xf numFmtId="8" fontId="3" fillId="0" borderId="19" xfId="0" applyNumberFormat="1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8" fontId="0" fillId="0" borderId="6" xfId="0" applyNumberForma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5" borderId="14" xfId="0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10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/>
    <xf numFmtId="0" fontId="0" fillId="0" borderId="8" xfId="0" applyBorder="1"/>
    <xf numFmtId="0" fontId="3" fillId="2" borderId="24" xfId="0" applyFont="1" applyFill="1" applyBorder="1" applyAlignment="1">
      <alignment horizontal="center"/>
    </xf>
    <xf numFmtId="0" fontId="0" fillId="0" borderId="22" xfId="0" applyBorder="1"/>
    <xf numFmtId="0" fontId="0" fillId="0" borderId="27" xfId="0" applyBorder="1"/>
    <xf numFmtId="0" fontId="0" fillId="0" borderId="8" xfId="0" applyBorder="1" applyAlignment="1">
      <alignment horizontal="left"/>
    </xf>
    <xf numFmtId="1" fontId="0" fillId="0" borderId="30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/>
    <xf numFmtId="0" fontId="3" fillId="0" borderId="0" xfId="0" applyFont="1" applyAlignment="1">
      <alignment horizontal="left"/>
    </xf>
    <xf numFmtId="49" fontId="0" fillId="0" borderId="0" xfId="0" applyNumberFormat="1"/>
    <xf numFmtId="0" fontId="1" fillId="0" borderId="5" xfId="1" applyBorder="1"/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0" xfId="0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0" fillId="0" borderId="23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mazon.com/dp/B09WZZQ7Q9?psc=1&amp;ref=ppx_yo2ov_dt_b_product_details" TargetMode="External"/><Relationship Id="rId18" Type="http://schemas.openxmlformats.org/officeDocument/2006/relationships/hyperlink" Target="https://www.amazon.com/gp/product/B082PYRJ4V/ref=ppx_yo_dt_b_asin_title_o01_s00?ie=UTF8&amp;psc=1" TargetMode="External"/><Relationship Id="rId26" Type="http://schemas.openxmlformats.org/officeDocument/2006/relationships/hyperlink" Target="https://www.amazon.com/gp/product/B08LMNFS5P/ref=ewc_pr_img_1?smid=A7L3QGQ9OUIWY&amp;psc=1" TargetMode="External"/><Relationship Id="rId39" Type="http://schemas.openxmlformats.org/officeDocument/2006/relationships/hyperlink" Target="https://www.amazon.com/Fullerkreg-Socket-Stainless-Machine-Quantity/dp/B07CK3RSN3/ref=sr_1_8?crid=1GCSSRXE2K3GU&amp;keywords=m3%2Bx%2B10mm%2Bscrew&amp;qid=1687316761&amp;sprefix=m3%2Bx%2B10mm%2Bscrew%2Caps%2C125&amp;sr=8-8" TargetMode="External"/><Relationship Id="rId21" Type="http://schemas.openxmlformats.org/officeDocument/2006/relationships/hyperlink" Target="https://www.andymark.com/products/redline-encoder-magnet?via=Z2lkOi8vYW5keW1hcmsvV29ya2FyZWE6OkNhdGFsb2c6OkNhdGVnb3J5LzViYjYxOTJmYmM2ZjZkNmRlMWU2YTA3Nw" TargetMode="External"/><Relationship Id="rId34" Type="http://schemas.openxmlformats.org/officeDocument/2006/relationships/hyperlink" Target="https://www.amazon.com/gp/product/B07M7D9PRM/ref=ppx_yo_dt_b_search_asin_title?ie=UTF8&amp;psc=1" TargetMode="External"/><Relationship Id="rId42" Type="http://schemas.openxmlformats.org/officeDocument/2006/relationships/hyperlink" Target="https://www.amazon.com/Socket-Screws-Stainless-Thread-Bright/dp/B08GLLBCYV/ref=sr_1_4?crid=7TZJGG55STJ3&amp;keywords=m3%2Bx%2B6mm%2Bscrew&amp;qid=1685253043&amp;sprefix=m3%2Bx%2B6mm%2Bscre%2Caps%2C127&amp;sr=8-4&amp;th=1" TargetMode="External"/><Relationship Id="rId47" Type="http://schemas.openxmlformats.org/officeDocument/2006/relationships/hyperlink" Target="https://www.amazon.com/Socket-Screws-Stainless-Thread-Bright/dp/B08GLLBCYV/ref=sr_1_4?crid=7TZJGG55STJ3&amp;keywords=m3%2Bx%2B6mm%2Bscrew&amp;qid=1685253043&amp;sprefix=m3%2Bx%2B6mm%2Bscre%2Caps%2C127&amp;sr=8-4&amp;th=1" TargetMode="External"/><Relationship Id="rId7" Type="http://schemas.openxmlformats.org/officeDocument/2006/relationships/hyperlink" Target="https://www.amazon.com/gp/product/B07M7D9PRM/ref=ppx_yo_dt_b_search_asin_title?ie=UTF8&amp;psc=1" TargetMode="External"/><Relationship Id="rId2" Type="http://schemas.openxmlformats.org/officeDocument/2006/relationships/hyperlink" Target="https://odriverobotics.com/shop/odrive-s1" TargetMode="External"/><Relationship Id="rId16" Type="http://schemas.openxmlformats.org/officeDocument/2006/relationships/hyperlink" Target="https://www.amazon.com/M4-0-7-Button-Stainless-Machine-Hexagon/dp/B09HQLK49X/ref=sr_1_2_sspa?crid=KBX4DFCW0ILP&amp;keywords=m4+x+60mm+screws&amp;qid=1689896267&amp;sprefix=m4+x+mm+screws%2Caps%2C250&amp;sr=8-2-spons&amp;sp_csd=d2lkZ2V0TmFtZT1zcF9hdGY&amp;psc=1" TargetMode="External"/><Relationship Id="rId29" Type="http://schemas.openxmlformats.org/officeDocument/2006/relationships/hyperlink" Target="https://www.aliexpress.us/item/2255800377511662.html?spm=a2g0o.order_detail.order_detail_item.4.6d9cf19cZiaruc&amp;gatewayAdapt=glo2usa" TargetMode="External"/><Relationship Id="rId11" Type="http://schemas.openxmlformats.org/officeDocument/2006/relationships/hyperlink" Target="https://www.amazon.com/M4-0-7X-Available-Stainless-Machine-Fastener/dp/B081JR95W2/ref=sr_1_6?crid=28A7WPWIMD7OA&amp;keywords=m4%2Bx%2B8mm%2Bscrews&amp;qid=1685687553&amp;s=industrial&amp;sprefix=m4%2Bx%2Bmm%2Bscrews%2Cindustrial%2C116&amp;sr=1-6&amp;th=1" TargetMode="External"/><Relationship Id="rId24" Type="http://schemas.openxmlformats.org/officeDocument/2006/relationships/hyperlink" Target="https://www.amazon.com/gp/product/B07M7D9PRM/ref=ppx_yo_dt_b_search_asin_title?ie=UTF8&amp;psc=1" TargetMode="External"/><Relationship Id="rId32" Type="http://schemas.openxmlformats.org/officeDocument/2006/relationships/hyperlink" Target="https://www.amazon.com/Socket-Screws-Stainless-Thread-Bright/dp/B08GLK3VZM/ref=sr_1_4?crid=7TZJGG55STJ3&amp;keywords=m3+x+6mm+screw&amp;qid=1685253043&amp;sprefix=m3+x+6mm+scre%2Caps%2C127&amp;sr=8-4" TargetMode="External"/><Relationship Id="rId37" Type="http://schemas.openxmlformats.org/officeDocument/2006/relationships/hyperlink" Target="https://www.amazon.com/dp/B089N9WMD6?ref=ppx_yo2ov_dt_b_product_details&amp;th=1" TargetMode="External"/><Relationship Id="rId40" Type="http://schemas.openxmlformats.org/officeDocument/2006/relationships/hyperlink" Target="https://www.amazon.com/uxcell-Knurled-Threaded-Insert-Embedment/dp/B07LBQRYR3/ref=sr_1_4?crid=3RRHWRSPIZ518&amp;keywords=m3+x+6mm+inserts&amp;qid=1689894103&amp;s=industrial&amp;sprefix=m3+x+6mm+inserts%2Cindustrial%2C213&amp;sr=1-4" TargetMode="External"/><Relationship Id="rId45" Type="http://schemas.openxmlformats.org/officeDocument/2006/relationships/hyperlink" Target="https://www.amazon.com/M4-0-7X-Available-Stainless-Machine-Fastener/dp/B081JR95W2/ref=sr_1_6?crid=28A7WPWIMD7OA&amp;keywords=m4%2Bx%2B8mm%2Bscrews&amp;qid=1685687553&amp;s=industrial&amp;sprefix=m4%2Bx%2Bmm%2Bscrews%2Cindustrial%2C116&amp;sr=1-6&amp;th=1" TargetMode="External"/><Relationship Id="rId5" Type="http://schemas.openxmlformats.org/officeDocument/2006/relationships/hyperlink" Target="https://www.amazon.com/Fullerkreg-Socket-Stainless-Machine-Quantity/dp/B07CK3RSN3/ref=sr_1_8?crid=1GCSSRXE2K3GU&amp;keywords=m3%2Bx%2B10mm%2Bscrew&amp;qid=1687316761&amp;sprefix=m3%2Bx%2B10mm%2Bscrew%2Caps%2C125&amp;sr=8-8" TargetMode="External"/><Relationship Id="rId15" Type="http://schemas.openxmlformats.org/officeDocument/2006/relationships/hyperlink" Target="https://www.amazon.com/gp/product/B09HQK69XB/ref=twister_dp_update?ie=UTF8&amp;redirect=true&amp;th=1" TargetMode="External"/><Relationship Id="rId23" Type="http://schemas.openxmlformats.org/officeDocument/2006/relationships/hyperlink" Target="https://www.amazon.com/Fullerkreg-Socket-Stainless-Machine-Quantity/dp/B07CK3RSN3/ref=sr_1_8?crid=1GCSSRXE2K3GU&amp;keywords=m3%2Bx%2B10mm%2Bscrew&amp;qid=1687316761&amp;sprefix=m3%2Bx%2B10mm%2Bscrew%2Caps%2C125&amp;sr=8-8" TargetMode="External"/><Relationship Id="rId28" Type="http://schemas.openxmlformats.org/officeDocument/2006/relationships/hyperlink" Target="https://www.amazon.com/gp/product/B082PYRJ4V/ref=ppx_yo_dt_b_asin_title_o01_s00?ie=UTF8&amp;psc=1" TargetMode="External"/><Relationship Id="rId36" Type="http://schemas.openxmlformats.org/officeDocument/2006/relationships/hyperlink" Target="https://www.amazon.com/dp/B01K1OUR84?psc=1&amp;ref=ppx_yo2ov_dt_b_product_details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amazon.com/dp/B01K1OUR84?psc=1&amp;ref=ppx_yo2ov_dt_b_product_details" TargetMode="External"/><Relationship Id="rId19" Type="http://schemas.openxmlformats.org/officeDocument/2006/relationships/hyperlink" Target="https://www.aliexpress.us/item/2255800377511662.html?spm=a2g0o.order_detail.order_detail_item.4.6d9cf19cZiaruc&amp;gatewayAdapt=glo2usa" TargetMode="External"/><Relationship Id="rId31" Type="http://schemas.openxmlformats.org/officeDocument/2006/relationships/hyperlink" Target="https://www.andymark.com/products/redline-encoder-magnet?via=Z2lkOi8vYW5keW1hcmsvV29ya2FyZWE6OkNhdGFsb2c6OkNhdGVnb3J5LzViYjYxOTJmYmM2ZjZkNmRlMWU2YTA3Nw" TargetMode="External"/><Relationship Id="rId44" Type="http://schemas.openxmlformats.org/officeDocument/2006/relationships/hyperlink" Target="https://www.amazon.com/FullerKreg-M3-0-5-Alloy-Socket-Finish/dp/B07B2RFFQD/ref=sr_1_5?crid=DD2IOJ48WCSF&amp;keywords=m3+x+22mm+screw&amp;qid=1693503135&amp;sprefix=m3+x+22mm+screw%2Caps%2C148&amp;sr=8-5" TargetMode="External"/><Relationship Id="rId4" Type="http://schemas.openxmlformats.org/officeDocument/2006/relationships/hyperlink" Target="https://www.amazon.com/Socket-Screws-Stainless-Thread-Bright/dp/B08GLK3VZM/ref=sr_1_4?crid=7TZJGG55STJ3&amp;keywords=m3+x+6mm+screw&amp;qid=1685253043&amp;sprefix=m3+x+6mm+scre%2Caps%2C127&amp;sr=8-4" TargetMode="External"/><Relationship Id="rId9" Type="http://schemas.openxmlformats.org/officeDocument/2006/relationships/hyperlink" Target="https://www.amazon.com/gp/product/B08LMNFS5P/ref=ewc_pr_img_1?smid=A7L3QGQ9OUIWY&amp;psc=1" TargetMode="External"/><Relationship Id="rId14" Type="http://schemas.openxmlformats.org/officeDocument/2006/relationships/hyperlink" Target="https://www.amazon.com/gp/product/B08LMNFS5P/ref=ewc_pr_img_1?smid=A7L3QGQ9OUIWY&amp;psc=1" TargetMode="External"/><Relationship Id="rId22" Type="http://schemas.openxmlformats.org/officeDocument/2006/relationships/hyperlink" Target="https://www.amazon.com/Socket-Screws-Stainless-Thread-Bright/dp/B08GLK3VZM/ref=sr_1_4?crid=7TZJGG55STJ3&amp;keywords=m3+x+6mm+screw&amp;qid=1685253043&amp;sprefix=m3+x+6mm+scre%2Caps%2C127&amp;sr=8-4" TargetMode="External"/><Relationship Id="rId27" Type="http://schemas.openxmlformats.org/officeDocument/2006/relationships/hyperlink" Target="https://www.amazon.com/dp/B01K1OUR84?psc=1&amp;ref=ppx_yo2ov_dt_b_product_details" TargetMode="External"/><Relationship Id="rId30" Type="http://schemas.openxmlformats.org/officeDocument/2006/relationships/hyperlink" Target="https://odriverobotics.com/shop/odrive-s1" TargetMode="External"/><Relationship Id="rId35" Type="http://schemas.openxmlformats.org/officeDocument/2006/relationships/hyperlink" Target="https://www.amazon.com/uxcell-Knurled-Threaded-Insert-Embedment/dp/B07LBQRYR3/ref=sr_1_4?crid=3RRHWRSPIZ518&amp;keywords=m3+x+6mm+inserts&amp;qid=1689894103&amp;s=industrial&amp;sprefix=m3+x+6mm+inserts%2Cindustrial%2C213&amp;sr=1-4" TargetMode="External"/><Relationship Id="rId43" Type="http://schemas.openxmlformats.org/officeDocument/2006/relationships/hyperlink" Target="https://www.amazon.com/Socket-Screws-Stainless-Thread-Bright/dp/B08GLLBCYV/ref=sr_1_4?crid=7TZJGG55STJ3&amp;keywords=m3%2Bx%2B6mm%2Bscrew&amp;qid=1685253043&amp;sprefix=m3%2Bx%2B6mm%2Bscre%2Caps%2C127&amp;sr=8-4&amp;th=1" TargetMode="External"/><Relationship Id="rId48" Type="http://schemas.openxmlformats.org/officeDocument/2006/relationships/hyperlink" Target="https://www.amazon.com/dp/B089N9WMD6?ref=ppx_yo2ov_dt_b_product_details&amp;th=1" TargetMode="External"/><Relationship Id="rId8" Type="http://schemas.openxmlformats.org/officeDocument/2006/relationships/hyperlink" Target="https://www.amazon.com/uxcell-Knurled-Threaded-Insert-Embedment/dp/B07LBQRYR3/ref=sr_1_4?crid=3RRHWRSPIZ518&amp;keywords=m3+x+6mm+inserts&amp;qid=1689894103&amp;s=industrial&amp;sprefix=m3+x+6mm+inserts%2Cindustrial%2C213&amp;sr=1-4" TargetMode="External"/><Relationship Id="rId3" Type="http://schemas.openxmlformats.org/officeDocument/2006/relationships/hyperlink" Target="https://www.andymark.com/products/redline-encoder-magnet?via=Z2lkOi8vYW5keW1hcmsvV29ya2FyZWE6OkNhdGFsb2c6OkNhdGVnb3J5LzViYjYxOTJmYmM2ZjZkNmRlMWU2YTA3Nw" TargetMode="External"/><Relationship Id="rId12" Type="http://schemas.openxmlformats.org/officeDocument/2006/relationships/hyperlink" Target="https://www.amazon.com/dp/B077ZDS1TM?psc=1&amp;ref=ppx_yo2ov_dt_b_product_details" TargetMode="External"/><Relationship Id="rId17" Type="http://schemas.openxmlformats.org/officeDocument/2006/relationships/hyperlink" Target="https://www.amazon.com/gp/product/B07TJFK68V/ref=ppx_yo_dt_b_search_asin_title?ie=UTF8&amp;psc=1" TargetMode="External"/><Relationship Id="rId25" Type="http://schemas.openxmlformats.org/officeDocument/2006/relationships/hyperlink" Target="https://www.amazon.com/uxcell-Knurled-Threaded-Insert-Embedment/dp/B07LBQRYR3/ref=sr_1_4?crid=3RRHWRSPIZ518&amp;keywords=m3+x+6mm+inserts&amp;qid=1689894103&amp;s=industrial&amp;sprefix=m3+x+6mm+inserts%2Cindustrial%2C213&amp;sr=1-4" TargetMode="External"/><Relationship Id="rId33" Type="http://schemas.openxmlformats.org/officeDocument/2006/relationships/hyperlink" Target="https://www.amazon.com/Fullerkreg-Socket-Stainless-Machine-Quantity/dp/B07CK3RSN3/ref=sr_1_8?crid=1GCSSRXE2K3GU&amp;keywords=m3%2Bx%2B10mm%2Bscrew&amp;qid=1687316761&amp;sprefix=m3%2Bx%2B10mm%2Bscrew%2Caps%2C125&amp;sr=8-8" TargetMode="External"/><Relationship Id="rId38" Type="http://schemas.openxmlformats.org/officeDocument/2006/relationships/hyperlink" Target="https://www.amazon.com/dp/B089N9WMD6?ref=ppx_yo2ov_dt_b_product_details&amp;th=1" TargetMode="External"/><Relationship Id="rId46" Type="http://schemas.openxmlformats.org/officeDocument/2006/relationships/hyperlink" Target="https://www.amazon.com/M4-0-7X-Available-Stainless-Machine-Fastener/dp/B081JR95W2/ref=sr_1_6?crid=28A7WPWIMD7OA&amp;keywords=m4%2Bx%2B8mm%2Bscrews&amp;qid=1685687553&amp;s=industrial&amp;sprefix=m4%2Bx%2Bmm%2Bscrews%2Cindustrial%2C116&amp;sr=1-6&amp;th=1" TargetMode="External"/><Relationship Id="rId20" Type="http://schemas.openxmlformats.org/officeDocument/2006/relationships/hyperlink" Target="https://odriverobotics.com/shop/odrive-s1" TargetMode="External"/><Relationship Id="rId41" Type="http://schemas.openxmlformats.org/officeDocument/2006/relationships/hyperlink" Target="https://www.amazon.com/gp/product/B081JYXLK7/ref=twister_dp_update?ie=UTF8&amp;psc=1&amp;redirect=true" TargetMode="External"/><Relationship Id="rId1" Type="http://schemas.openxmlformats.org/officeDocument/2006/relationships/hyperlink" Target="https://www.aliexpress.us/item/2255800377511662.html?spm=a2g0o.order_detail.order_detail_item.4.6d9cf19cZiaruc&amp;gatewayAdapt=glo2usa" TargetMode="External"/><Relationship Id="rId6" Type="http://schemas.openxmlformats.org/officeDocument/2006/relationships/hyperlink" Target="https://www.amazon.com/FullerKreg-M3-0-5-Alloy-Socket-Finish/dp/B07B2RFFQD/ref=sr_1_5?crid=DD2IOJ48WCSF&amp;keywords=m3+x+22mm+screw&amp;qid=1693503135&amp;sprefix=m3+x+22mm+screw%2Caps%2C148&amp;sr=8-5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gp/product/B07MMM31CH/ref=ppx_yo_dt_b_search_asin_title?ie=UTF8&amp;th=1" TargetMode="External"/><Relationship Id="rId3" Type="http://schemas.openxmlformats.org/officeDocument/2006/relationships/hyperlink" Target="https://www.amazon.com/dp/B072BY4XZ7?psc=1&amp;ref=ppx_yo2ov_dt_b_product_details" TargetMode="External"/><Relationship Id="rId7" Type="http://schemas.openxmlformats.org/officeDocument/2006/relationships/hyperlink" Target="https://www.amazon.com/gp/product/B01N2U8PK0/ref=ppx_yo_dt_b_search_asin_title?ie=UTF8&amp;psc=1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www.amazon.com/dp/B0BWTFN9WF?psc=1&amp;ref=ppx_yo2ov_dt_b_product_details" TargetMode="External"/><Relationship Id="rId1" Type="http://schemas.openxmlformats.org/officeDocument/2006/relationships/hyperlink" Target="https://www.andymark.com/products/redline-encoder-magnet?via=Z2lkOi8vYW5keW1hcmsvV29ya2FyZWE6OkNhdGFsb2c6OkNhdGVnb3J5LzViYjYxOTJmYmM2ZjZkNmRlMWU2YTA3Nw" TargetMode="External"/><Relationship Id="rId6" Type="http://schemas.openxmlformats.org/officeDocument/2006/relationships/hyperlink" Target="https://www.amazon.com/gp/product/B076P4C42B/ref=ppx_yo_dt_b_search_asin_title?ie=UTF8&amp;psc=1" TargetMode="External"/><Relationship Id="rId11" Type="http://schemas.openxmlformats.org/officeDocument/2006/relationships/hyperlink" Target="https://www.amazon.com/dp/B07K9R9LBV?psc=1&amp;ref=ppx_yo2ov_dt_b_product_details" TargetMode="External"/><Relationship Id="rId5" Type="http://schemas.openxmlformats.org/officeDocument/2006/relationships/hyperlink" Target="https://www.amazon.com/gp/product/B07WR9Y1HG/ref=ppx_yo_dt_b_search_asin_title?ie=UTF8&amp;th=1" TargetMode="External"/><Relationship Id="rId10" Type="http://schemas.openxmlformats.org/officeDocument/2006/relationships/hyperlink" Target="https://www.amazon.com/dp/B09GJLGHM6?ref=ppx_yo2ov_dt_b_product_details&amp;th=1" TargetMode="External"/><Relationship Id="rId4" Type="http://schemas.openxmlformats.org/officeDocument/2006/relationships/hyperlink" Target="https://www.amazon.com/dp/B09WZZQ7Q9?psc=1&amp;ref=ppx_yo2ov_dt_b_product_details" TargetMode="External"/><Relationship Id="rId9" Type="http://schemas.openxmlformats.org/officeDocument/2006/relationships/hyperlink" Target="https://www.amazon.com/dp/B08CVSD6MZ?psc=1&amp;ref=ppx_yo2ov_dt_b_product_detai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D1E96-09E5-4A36-9B94-C3EF8190C053}">
  <dimension ref="B1:J69"/>
  <sheetViews>
    <sheetView topLeftCell="B61" zoomScale="142" zoomScaleNormal="142" workbookViewId="0">
      <selection activeCell="B66" sqref="B66:F66"/>
    </sheetView>
  </sheetViews>
  <sheetFormatPr defaultRowHeight="14.4" x14ac:dyDescent="0.3"/>
  <cols>
    <col min="2" max="2" width="37" customWidth="1"/>
    <col min="3" max="3" width="8.33203125" customWidth="1"/>
    <col min="4" max="4" width="12.6640625" customWidth="1"/>
    <col min="5" max="5" width="13.6640625" customWidth="1"/>
    <col min="6" max="6" width="19.21875" customWidth="1"/>
    <col min="7" max="7" width="7.88671875" customWidth="1"/>
    <col min="8" max="8" width="15.109375" customWidth="1"/>
    <col min="9" max="9" width="14.6640625" customWidth="1"/>
    <col min="10" max="10" width="10.88671875" customWidth="1"/>
  </cols>
  <sheetData>
    <row r="1" spans="2:10" ht="15" thickBot="1" x14ac:dyDescent="0.35"/>
    <row r="2" spans="2:10" ht="15" thickBot="1" x14ac:dyDescent="0.35">
      <c r="B2" s="68" t="s">
        <v>36</v>
      </c>
      <c r="C2" s="69"/>
      <c r="D2" s="69"/>
      <c r="E2" s="69"/>
      <c r="F2" s="70"/>
      <c r="H2" s="62" t="s">
        <v>34</v>
      </c>
      <c r="I2" s="63"/>
      <c r="J2" s="64"/>
    </row>
    <row r="3" spans="2:10" ht="15" thickBot="1" x14ac:dyDescent="0.35">
      <c r="B3" s="38" t="s">
        <v>0</v>
      </c>
      <c r="C3" s="39" t="s">
        <v>1</v>
      </c>
      <c r="D3" s="39" t="s">
        <v>6</v>
      </c>
      <c r="E3" s="39" t="s">
        <v>5</v>
      </c>
      <c r="F3" s="40" t="s">
        <v>7</v>
      </c>
      <c r="H3" s="51" t="s">
        <v>51</v>
      </c>
      <c r="I3" s="57" t="s">
        <v>37</v>
      </c>
      <c r="J3" s="58" t="s">
        <v>38</v>
      </c>
    </row>
    <row r="4" spans="2:10" ht="15" thickBot="1" x14ac:dyDescent="0.35">
      <c r="B4" s="3"/>
      <c r="C4" s="17"/>
      <c r="D4" s="17"/>
      <c r="E4" s="17"/>
      <c r="F4" s="4"/>
      <c r="H4" s="54" t="s">
        <v>35</v>
      </c>
      <c r="I4" s="56">
        <f>SUM(E11,E30,E46,E62)</f>
        <v>28</v>
      </c>
      <c r="J4" s="74">
        <f>I4*4</f>
        <v>112</v>
      </c>
    </row>
    <row r="5" spans="2:10" ht="15" customHeight="1" thickBot="1" x14ac:dyDescent="0.35">
      <c r="B5" s="65" t="s">
        <v>26</v>
      </c>
      <c r="C5" s="66"/>
      <c r="D5" s="66"/>
      <c r="E5" s="66"/>
      <c r="F5" s="67"/>
      <c r="H5" s="49" t="s">
        <v>57</v>
      </c>
      <c r="I5" s="27">
        <f>SUM(E13,E32,E48)</f>
        <v>10</v>
      </c>
      <c r="J5" s="75">
        <f t="shared" ref="J5:J6" si="0">I5*4</f>
        <v>40</v>
      </c>
    </row>
    <row r="6" spans="2:10" ht="15.6" customHeight="1" x14ac:dyDescent="0.3">
      <c r="B6" s="20" t="s">
        <v>13</v>
      </c>
      <c r="C6" s="23">
        <v>61</v>
      </c>
      <c r="D6" s="24">
        <v>1</v>
      </c>
      <c r="E6" s="24">
        <v>1</v>
      </c>
      <c r="F6" s="25">
        <f t="shared" ref="F6:F7" si="1">(C6/D6)*E6</f>
        <v>61</v>
      </c>
      <c r="H6" s="49" t="s">
        <v>56</v>
      </c>
      <c r="I6" s="27">
        <f>SUM(E14,E33,E49)</f>
        <v>6</v>
      </c>
      <c r="J6" s="75">
        <f t="shared" si="0"/>
        <v>24</v>
      </c>
    </row>
    <row r="7" spans="2:10" ht="15.6" customHeight="1" x14ac:dyDescent="0.3">
      <c r="B7" s="20" t="s">
        <v>14</v>
      </c>
      <c r="C7" s="23">
        <v>149</v>
      </c>
      <c r="D7" s="24">
        <v>1</v>
      </c>
      <c r="E7" s="24">
        <v>1</v>
      </c>
      <c r="F7" s="25">
        <f t="shared" si="1"/>
        <v>149</v>
      </c>
      <c r="H7" s="49" t="s">
        <v>55</v>
      </c>
      <c r="I7" s="27">
        <f>SUM(E15,E34,E50,E61)</f>
        <v>16</v>
      </c>
      <c r="J7" s="75">
        <f>I7*4</f>
        <v>64</v>
      </c>
    </row>
    <row r="8" spans="2:10" ht="15.6" customHeight="1" thickBot="1" x14ac:dyDescent="0.35">
      <c r="B8" s="21" t="s">
        <v>15</v>
      </c>
      <c r="C8" s="26">
        <v>1.5</v>
      </c>
      <c r="D8" s="27">
        <v>1</v>
      </c>
      <c r="E8" s="27">
        <v>1</v>
      </c>
      <c r="F8" s="28">
        <f>(C8/D8)*E8</f>
        <v>1.5</v>
      </c>
      <c r="H8" s="53" t="s">
        <v>54</v>
      </c>
      <c r="I8" s="30">
        <f>SUM(E16,E35)</f>
        <v>8</v>
      </c>
      <c r="J8" s="76">
        <f>I8*4</f>
        <v>32</v>
      </c>
    </row>
    <row r="9" spans="2:10" ht="15.6" customHeight="1" thickBot="1" x14ac:dyDescent="0.35">
      <c r="B9" s="21" t="s">
        <v>17</v>
      </c>
      <c r="C9" s="26">
        <v>16.489999999999998</v>
      </c>
      <c r="D9" s="27">
        <v>1</v>
      </c>
      <c r="E9" s="27">
        <v>1</v>
      </c>
      <c r="F9" s="28">
        <f t="shared" ref="F9" si="2">(C9/D9)*E9</f>
        <v>16.489999999999998</v>
      </c>
      <c r="H9" s="51" t="s">
        <v>33</v>
      </c>
      <c r="I9" s="57" t="s">
        <v>37</v>
      </c>
      <c r="J9" s="77" t="s">
        <v>38</v>
      </c>
    </row>
    <row r="10" spans="2:10" ht="15.6" customHeight="1" x14ac:dyDescent="0.3">
      <c r="B10" s="21" t="s">
        <v>16</v>
      </c>
      <c r="C10" s="26">
        <v>9.99</v>
      </c>
      <c r="D10" s="27">
        <v>10</v>
      </c>
      <c r="E10" s="27">
        <v>3</v>
      </c>
      <c r="F10" s="28">
        <f t="shared" ref="F10:F19" si="3">(C10/D10)*E10</f>
        <v>2.9969999999999999</v>
      </c>
      <c r="H10" s="50" t="s">
        <v>53</v>
      </c>
      <c r="I10" s="56">
        <f>SUM(E18,E37,E51)</f>
        <v>12</v>
      </c>
      <c r="J10" s="74">
        <f>I10*4</f>
        <v>48</v>
      </c>
    </row>
    <row r="11" spans="2:10" ht="15.6" customHeight="1" x14ac:dyDescent="0.3">
      <c r="B11" s="21" t="s">
        <v>18</v>
      </c>
      <c r="C11" s="26">
        <v>9.49</v>
      </c>
      <c r="D11" s="27">
        <v>50</v>
      </c>
      <c r="E11" s="27">
        <v>9</v>
      </c>
      <c r="F11" s="28">
        <f t="shared" si="3"/>
        <v>1.7081999999999999</v>
      </c>
      <c r="H11" s="49" t="s">
        <v>52</v>
      </c>
      <c r="I11" s="27">
        <f>E19</f>
        <v>2</v>
      </c>
      <c r="J11" s="75">
        <f t="shared" ref="J11:J14" si="4">I11*4</f>
        <v>8</v>
      </c>
    </row>
    <row r="12" spans="2:10" ht="15.6" customHeight="1" x14ac:dyDescent="0.3">
      <c r="B12" s="21" t="s">
        <v>19</v>
      </c>
      <c r="C12" s="26">
        <v>7.99</v>
      </c>
      <c r="D12" s="27">
        <v>10</v>
      </c>
      <c r="E12" s="27">
        <v>4</v>
      </c>
      <c r="F12" s="28">
        <f t="shared" si="3"/>
        <v>3.1960000000000002</v>
      </c>
      <c r="H12" s="49" t="s">
        <v>58</v>
      </c>
      <c r="I12" s="27">
        <f>SUM(E20,E38,E52)</f>
        <v>18</v>
      </c>
      <c r="J12" s="75">
        <f t="shared" si="4"/>
        <v>72</v>
      </c>
    </row>
    <row r="13" spans="2:10" ht="15.6" customHeight="1" x14ac:dyDescent="0.3">
      <c r="B13" s="21" t="s">
        <v>20</v>
      </c>
      <c r="C13" s="26">
        <v>6.99</v>
      </c>
      <c r="D13" s="27">
        <v>50</v>
      </c>
      <c r="E13" s="27">
        <v>3</v>
      </c>
      <c r="F13" s="28">
        <f t="shared" si="3"/>
        <v>0.4194</v>
      </c>
      <c r="H13" s="49" t="s">
        <v>60</v>
      </c>
      <c r="I13" s="27">
        <f>E64</f>
        <v>4</v>
      </c>
      <c r="J13" s="75">
        <f>I13*4</f>
        <v>16</v>
      </c>
    </row>
    <row r="14" spans="2:10" ht="15.6" customHeight="1" x14ac:dyDescent="0.3">
      <c r="B14" s="21" t="s">
        <v>45</v>
      </c>
      <c r="C14" s="26">
        <v>8.99</v>
      </c>
      <c r="D14" s="27">
        <v>100</v>
      </c>
      <c r="E14" s="27">
        <v>2</v>
      </c>
      <c r="F14" s="28">
        <f t="shared" si="3"/>
        <v>0.17980000000000002</v>
      </c>
      <c r="H14" s="49" t="s">
        <v>59</v>
      </c>
      <c r="I14" s="27">
        <f>E65</f>
        <v>7</v>
      </c>
      <c r="J14" s="75">
        <f t="shared" si="4"/>
        <v>28</v>
      </c>
    </row>
    <row r="15" spans="2:10" ht="15.6" customHeight="1" thickBot="1" x14ac:dyDescent="0.35">
      <c r="B15" s="21" t="s">
        <v>21</v>
      </c>
      <c r="C15" s="26">
        <v>7.69</v>
      </c>
      <c r="D15" s="27">
        <v>100</v>
      </c>
      <c r="E15" s="27">
        <v>4</v>
      </c>
      <c r="F15" s="28">
        <f t="shared" si="3"/>
        <v>0.30760000000000004</v>
      </c>
      <c r="H15" s="52" t="s">
        <v>50</v>
      </c>
      <c r="I15" s="55">
        <f>SUM(E17,E36,E63)</f>
        <v>25</v>
      </c>
      <c r="J15" s="78">
        <f>I15*4</f>
        <v>100</v>
      </c>
    </row>
    <row r="16" spans="2:10" ht="15.6" customHeight="1" x14ac:dyDescent="0.3">
      <c r="B16" s="21" t="s">
        <v>46</v>
      </c>
      <c r="C16" s="26">
        <v>9.25</v>
      </c>
      <c r="D16" s="27">
        <v>100</v>
      </c>
      <c r="E16" s="27">
        <v>4</v>
      </c>
      <c r="F16" s="28">
        <f t="shared" si="3"/>
        <v>0.37</v>
      </c>
    </row>
    <row r="17" spans="2:6" ht="15.6" customHeight="1" x14ac:dyDescent="0.3">
      <c r="B17" s="21" t="s">
        <v>22</v>
      </c>
      <c r="C17" s="26">
        <v>6.59</v>
      </c>
      <c r="D17" s="27">
        <v>50</v>
      </c>
      <c r="E17" s="27">
        <v>7</v>
      </c>
      <c r="F17" s="28">
        <f t="shared" si="3"/>
        <v>0.92259999999999998</v>
      </c>
    </row>
    <row r="18" spans="2:6" ht="15.6" customHeight="1" x14ac:dyDescent="0.3">
      <c r="B18" s="21" t="s">
        <v>44</v>
      </c>
      <c r="C18" s="26">
        <v>8.49</v>
      </c>
      <c r="D18" s="27">
        <v>100</v>
      </c>
      <c r="E18" s="27">
        <v>4</v>
      </c>
      <c r="F18" s="28">
        <f t="shared" si="3"/>
        <v>0.33960000000000001</v>
      </c>
    </row>
    <row r="19" spans="2:6" ht="15.6" customHeight="1" x14ac:dyDescent="0.3">
      <c r="B19" s="21" t="s">
        <v>39</v>
      </c>
      <c r="C19" s="26">
        <v>7.99</v>
      </c>
      <c r="D19" s="27">
        <v>50</v>
      </c>
      <c r="E19" s="27">
        <v>2</v>
      </c>
      <c r="F19" s="28">
        <f t="shared" si="3"/>
        <v>0.3196</v>
      </c>
    </row>
    <row r="20" spans="2:6" ht="15.6" customHeight="1" x14ac:dyDescent="0.3">
      <c r="B20" s="21" t="s">
        <v>27</v>
      </c>
      <c r="C20" s="26">
        <v>8.1199999999999992</v>
      </c>
      <c r="D20" s="27">
        <v>50</v>
      </c>
      <c r="E20" s="27">
        <v>7</v>
      </c>
      <c r="F20" s="28">
        <f>(C20/D20)*E20</f>
        <v>1.1368</v>
      </c>
    </row>
    <row r="21" spans="2:6" ht="15.6" customHeight="1" thickBot="1" x14ac:dyDescent="0.35">
      <c r="B21" s="22" t="s">
        <v>31</v>
      </c>
      <c r="C21" s="26">
        <v>20</v>
      </c>
      <c r="D21" s="27">
        <v>1000</v>
      </c>
      <c r="E21" s="27">
        <v>292</v>
      </c>
      <c r="F21" s="28">
        <f t="shared" ref="F21" si="5">(C21/D21)*E21</f>
        <v>5.84</v>
      </c>
    </row>
    <row r="22" spans="2:6" ht="15" thickBot="1" x14ac:dyDescent="0.35">
      <c r="B22" s="31"/>
      <c r="C22" s="32"/>
      <c r="D22" s="36"/>
      <c r="E22" s="37" t="s">
        <v>2</v>
      </c>
      <c r="F22" s="29">
        <f>SUM(F6:F21)</f>
        <v>245.72660000000002</v>
      </c>
    </row>
    <row r="23" spans="2:6" ht="15" thickBot="1" x14ac:dyDescent="0.35">
      <c r="B23" s="5"/>
      <c r="C23" s="18"/>
      <c r="D23" s="19"/>
      <c r="E23" s="17"/>
      <c r="F23" s="16"/>
    </row>
    <row r="24" spans="2:6" ht="15" thickBot="1" x14ac:dyDescent="0.35">
      <c r="B24" s="65" t="s">
        <v>29</v>
      </c>
      <c r="C24" s="66"/>
      <c r="D24" s="66"/>
      <c r="E24" s="66"/>
      <c r="F24" s="67"/>
    </row>
    <row r="25" spans="2:6" x14ac:dyDescent="0.3">
      <c r="B25" s="20" t="s">
        <v>13</v>
      </c>
      <c r="C25" s="23">
        <v>61</v>
      </c>
      <c r="D25" s="24">
        <v>1</v>
      </c>
      <c r="E25" s="24">
        <v>1</v>
      </c>
      <c r="F25" s="25">
        <f t="shared" ref="F25:F26" si="6">(C25/D25)*E25</f>
        <v>61</v>
      </c>
    </row>
    <row r="26" spans="2:6" x14ac:dyDescent="0.3">
      <c r="B26" s="20" t="s">
        <v>14</v>
      </c>
      <c r="C26" s="23">
        <v>149</v>
      </c>
      <c r="D26" s="24">
        <v>1</v>
      </c>
      <c r="E26" s="24">
        <v>1</v>
      </c>
      <c r="F26" s="25">
        <f t="shared" si="6"/>
        <v>149</v>
      </c>
    </row>
    <row r="27" spans="2:6" x14ac:dyDescent="0.3">
      <c r="B27" s="21" t="s">
        <v>15</v>
      </c>
      <c r="C27" s="26">
        <v>1.5</v>
      </c>
      <c r="D27" s="27">
        <v>1</v>
      </c>
      <c r="E27" s="27">
        <v>1</v>
      </c>
      <c r="F27" s="28">
        <f>(C27/D27)*E27</f>
        <v>1.5</v>
      </c>
    </row>
    <row r="28" spans="2:6" x14ac:dyDescent="0.3">
      <c r="B28" s="21" t="s">
        <v>17</v>
      </c>
      <c r="C28" s="26">
        <v>16.489999999999998</v>
      </c>
      <c r="D28" s="27">
        <v>1</v>
      </c>
      <c r="E28" s="27">
        <v>1</v>
      </c>
      <c r="F28" s="28">
        <f t="shared" ref="F28:F37" si="7">(C28/D28)*E28</f>
        <v>16.489999999999998</v>
      </c>
    </row>
    <row r="29" spans="2:6" x14ac:dyDescent="0.3">
      <c r="B29" s="21" t="s">
        <v>16</v>
      </c>
      <c r="C29" s="26">
        <v>9.99</v>
      </c>
      <c r="D29" s="27">
        <v>10</v>
      </c>
      <c r="E29" s="27">
        <v>4</v>
      </c>
      <c r="F29" s="28">
        <f t="shared" si="7"/>
        <v>3.996</v>
      </c>
    </row>
    <row r="30" spans="2:6" x14ac:dyDescent="0.3">
      <c r="B30" s="21" t="s">
        <v>18</v>
      </c>
      <c r="C30" s="26">
        <v>9.49</v>
      </c>
      <c r="D30" s="27">
        <v>50</v>
      </c>
      <c r="E30" s="27">
        <v>9</v>
      </c>
      <c r="F30" s="28">
        <f t="shared" si="7"/>
        <v>1.7081999999999999</v>
      </c>
    </row>
    <row r="31" spans="2:6" x14ac:dyDescent="0.3">
      <c r="B31" s="21" t="s">
        <v>19</v>
      </c>
      <c r="C31" s="26">
        <v>7.99</v>
      </c>
      <c r="D31" s="27">
        <v>10</v>
      </c>
      <c r="E31" s="27">
        <v>4</v>
      </c>
      <c r="F31" s="28">
        <f t="shared" si="7"/>
        <v>3.1960000000000002</v>
      </c>
    </row>
    <row r="32" spans="2:6" x14ac:dyDescent="0.3">
      <c r="B32" s="21" t="s">
        <v>20</v>
      </c>
      <c r="C32" s="26">
        <v>6.99</v>
      </c>
      <c r="D32" s="27">
        <v>50</v>
      </c>
      <c r="E32" s="27">
        <v>3</v>
      </c>
      <c r="F32" s="28">
        <f t="shared" si="7"/>
        <v>0.4194</v>
      </c>
    </row>
    <row r="33" spans="2:6" x14ac:dyDescent="0.3">
      <c r="B33" s="21" t="s">
        <v>45</v>
      </c>
      <c r="C33" s="26">
        <v>8.99</v>
      </c>
      <c r="D33" s="27">
        <v>100</v>
      </c>
      <c r="E33" s="27">
        <v>2</v>
      </c>
      <c r="F33" s="28">
        <f t="shared" si="7"/>
        <v>0.17980000000000002</v>
      </c>
    </row>
    <row r="34" spans="2:6" x14ac:dyDescent="0.3">
      <c r="B34" s="21" t="s">
        <v>21</v>
      </c>
      <c r="C34" s="26">
        <v>7.69</v>
      </c>
      <c r="D34" s="27">
        <v>100</v>
      </c>
      <c r="E34" s="27">
        <v>4</v>
      </c>
      <c r="F34" s="28">
        <f t="shared" si="7"/>
        <v>0.30760000000000004</v>
      </c>
    </row>
    <row r="35" spans="2:6" x14ac:dyDescent="0.3">
      <c r="B35" s="21" t="s">
        <v>46</v>
      </c>
      <c r="C35" s="26">
        <v>9.25</v>
      </c>
      <c r="D35" s="27">
        <v>100</v>
      </c>
      <c r="E35" s="27">
        <v>4</v>
      </c>
      <c r="F35" s="28">
        <f t="shared" si="7"/>
        <v>0.37</v>
      </c>
    </row>
    <row r="36" spans="2:6" x14ac:dyDescent="0.3">
      <c r="B36" s="21" t="s">
        <v>22</v>
      </c>
      <c r="C36" s="26">
        <v>6.59</v>
      </c>
      <c r="D36" s="27">
        <v>50</v>
      </c>
      <c r="E36" s="27">
        <v>13</v>
      </c>
      <c r="F36" s="28">
        <f t="shared" si="7"/>
        <v>1.7134</v>
      </c>
    </row>
    <row r="37" spans="2:6" x14ac:dyDescent="0.3">
      <c r="B37" s="21" t="s">
        <v>44</v>
      </c>
      <c r="C37" s="26">
        <v>8.49</v>
      </c>
      <c r="D37" s="27">
        <v>100</v>
      </c>
      <c r="E37" s="27">
        <v>4</v>
      </c>
      <c r="F37" s="28">
        <f t="shared" si="7"/>
        <v>0.33960000000000001</v>
      </c>
    </row>
    <row r="38" spans="2:6" x14ac:dyDescent="0.3">
      <c r="B38" s="21" t="s">
        <v>27</v>
      </c>
      <c r="C38" s="26">
        <v>8.1199999999999992</v>
      </c>
      <c r="D38" s="27">
        <v>50</v>
      </c>
      <c r="E38" s="27">
        <v>9</v>
      </c>
      <c r="F38" s="28">
        <f t="shared" ref="F38:F39" si="8">(C38/D38)*E38</f>
        <v>1.4615999999999998</v>
      </c>
    </row>
    <row r="39" spans="2:6" ht="15" thickBot="1" x14ac:dyDescent="0.35">
      <c r="B39" s="22" t="s">
        <v>31</v>
      </c>
      <c r="C39" s="26">
        <v>20</v>
      </c>
      <c r="D39" s="27">
        <v>1000</v>
      </c>
      <c r="E39" s="27">
        <v>281</v>
      </c>
      <c r="F39" s="28">
        <f t="shared" si="8"/>
        <v>5.62</v>
      </c>
    </row>
    <row r="40" spans="2:6" ht="15" thickBot="1" x14ac:dyDescent="0.35">
      <c r="B40" s="5"/>
      <c r="C40" s="18"/>
      <c r="D40" s="19"/>
      <c r="E40" s="6" t="s">
        <v>2</v>
      </c>
      <c r="F40" s="29">
        <f>SUM(F25:F39)</f>
        <v>247.30160000000004</v>
      </c>
    </row>
    <row r="41" spans="2:6" ht="15" thickBot="1" x14ac:dyDescent="0.35">
      <c r="B41" s="5"/>
      <c r="C41" s="18"/>
      <c r="D41" s="19"/>
      <c r="E41" s="17"/>
      <c r="F41" s="16"/>
    </row>
    <row r="42" spans="2:6" ht="15" thickBot="1" x14ac:dyDescent="0.35">
      <c r="B42" s="65" t="s">
        <v>28</v>
      </c>
      <c r="C42" s="66"/>
      <c r="D42" s="66"/>
      <c r="E42" s="66"/>
      <c r="F42" s="67"/>
    </row>
    <row r="43" spans="2:6" x14ac:dyDescent="0.3">
      <c r="B43" s="20" t="s">
        <v>13</v>
      </c>
      <c r="C43" s="23">
        <v>61</v>
      </c>
      <c r="D43" s="24">
        <v>1</v>
      </c>
      <c r="E43" s="24">
        <v>1</v>
      </c>
      <c r="F43" s="25">
        <f t="shared" ref="F43:F44" si="9">(C43/D43)*E43</f>
        <v>61</v>
      </c>
    </row>
    <row r="44" spans="2:6" x14ac:dyDescent="0.3">
      <c r="B44" s="20" t="s">
        <v>14</v>
      </c>
      <c r="C44" s="23">
        <v>149</v>
      </c>
      <c r="D44" s="24">
        <v>1</v>
      </c>
      <c r="E44" s="24">
        <v>1</v>
      </c>
      <c r="F44" s="25">
        <f t="shared" si="9"/>
        <v>149</v>
      </c>
    </row>
    <row r="45" spans="2:6" x14ac:dyDescent="0.3">
      <c r="B45" s="21" t="s">
        <v>15</v>
      </c>
      <c r="C45" s="26">
        <v>1.5</v>
      </c>
      <c r="D45" s="27">
        <v>1</v>
      </c>
      <c r="E45" s="27">
        <v>1</v>
      </c>
      <c r="F45" s="28">
        <f>(C45/D45)*E45</f>
        <v>1.5</v>
      </c>
    </row>
    <row r="46" spans="2:6" x14ac:dyDescent="0.3">
      <c r="B46" s="21" t="s">
        <v>18</v>
      </c>
      <c r="C46" s="26">
        <v>9.49</v>
      </c>
      <c r="D46" s="27">
        <v>50</v>
      </c>
      <c r="E46" s="27">
        <v>6</v>
      </c>
      <c r="F46" s="28">
        <f t="shared" ref="F46:F51" si="10">(C46/D46)*E46</f>
        <v>1.1388</v>
      </c>
    </row>
    <row r="47" spans="2:6" x14ac:dyDescent="0.3">
      <c r="B47" s="21" t="s">
        <v>19</v>
      </c>
      <c r="C47" s="26">
        <v>7.99</v>
      </c>
      <c r="D47" s="27">
        <v>10</v>
      </c>
      <c r="E47" s="27">
        <v>4</v>
      </c>
      <c r="F47" s="28">
        <f t="shared" si="10"/>
        <v>3.1960000000000002</v>
      </c>
    </row>
    <row r="48" spans="2:6" x14ac:dyDescent="0.3">
      <c r="B48" s="21" t="s">
        <v>20</v>
      </c>
      <c r="C48" s="26">
        <v>6.99</v>
      </c>
      <c r="D48" s="27">
        <v>50</v>
      </c>
      <c r="E48" s="27">
        <v>4</v>
      </c>
      <c r="F48" s="28">
        <f t="shared" si="10"/>
        <v>0.55920000000000003</v>
      </c>
    </row>
    <row r="49" spans="2:6" x14ac:dyDescent="0.3">
      <c r="B49" s="21" t="s">
        <v>45</v>
      </c>
      <c r="C49" s="26">
        <v>8.99</v>
      </c>
      <c r="D49" s="27">
        <v>100</v>
      </c>
      <c r="E49" s="27">
        <v>2</v>
      </c>
      <c r="F49" s="28">
        <f t="shared" si="10"/>
        <v>0.17980000000000002</v>
      </c>
    </row>
    <row r="50" spans="2:6" x14ac:dyDescent="0.3">
      <c r="B50" s="21" t="s">
        <v>21</v>
      </c>
      <c r="C50" s="26">
        <v>7.69</v>
      </c>
      <c r="D50" s="27">
        <v>100</v>
      </c>
      <c r="E50" s="27">
        <v>4</v>
      </c>
      <c r="F50" s="28">
        <f t="shared" si="10"/>
        <v>0.30760000000000004</v>
      </c>
    </row>
    <row r="51" spans="2:6" x14ac:dyDescent="0.3">
      <c r="B51" s="21" t="s">
        <v>44</v>
      </c>
      <c r="C51" s="26">
        <v>8.49</v>
      </c>
      <c r="D51" s="27">
        <v>100</v>
      </c>
      <c r="E51" s="27">
        <v>4</v>
      </c>
      <c r="F51" s="28">
        <f t="shared" si="10"/>
        <v>0.33960000000000001</v>
      </c>
    </row>
    <row r="52" spans="2:6" x14ac:dyDescent="0.3">
      <c r="B52" s="21" t="s">
        <v>27</v>
      </c>
      <c r="C52" s="26">
        <v>8.1199999999999992</v>
      </c>
      <c r="D52" s="27">
        <v>50</v>
      </c>
      <c r="E52" s="27">
        <v>2</v>
      </c>
      <c r="F52" s="28">
        <f t="shared" ref="F52:F53" si="11">(C52/D52)*E52</f>
        <v>0.32479999999999998</v>
      </c>
    </row>
    <row r="53" spans="2:6" ht="15" thickBot="1" x14ac:dyDescent="0.35">
      <c r="B53" s="22" t="s">
        <v>31</v>
      </c>
      <c r="C53" s="26">
        <v>20</v>
      </c>
      <c r="D53" s="27">
        <v>1000</v>
      </c>
      <c r="E53" s="27">
        <v>171</v>
      </c>
      <c r="F53" s="28">
        <f t="shared" si="11"/>
        <v>3.42</v>
      </c>
    </row>
    <row r="54" spans="2:6" ht="15" thickBot="1" x14ac:dyDescent="0.35">
      <c r="B54" s="5"/>
      <c r="C54" s="18"/>
      <c r="D54" s="19"/>
      <c r="E54" s="6" t="s">
        <v>2</v>
      </c>
      <c r="F54" s="29">
        <f>SUM(F43:F53)</f>
        <v>220.9658</v>
      </c>
    </row>
    <row r="55" spans="2:6" ht="15" thickBot="1" x14ac:dyDescent="0.35">
      <c r="B55" s="5"/>
      <c r="C55" s="18"/>
      <c r="D55" s="19"/>
      <c r="E55" s="17"/>
      <c r="F55" s="16"/>
    </row>
    <row r="56" spans="2:6" ht="15" thickBot="1" x14ac:dyDescent="0.35">
      <c r="B56" s="65" t="s">
        <v>12</v>
      </c>
      <c r="C56" s="66"/>
      <c r="D56" s="66"/>
      <c r="E56" s="66"/>
      <c r="F56" s="67"/>
    </row>
    <row r="57" spans="2:6" x14ac:dyDescent="0.3">
      <c r="B57" s="21" t="s">
        <v>24</v>
      </c>
      <c r="C57" s="26">
        <v>29.98</v>
      </c>
      <c r="D57" s="27">
        <v>1000</v>
      </c>
      <c r="E57" s="27">
        <v>130</v>
      </c>
      <c r="F57" s="28">
        <f>(C57/D57)*E57</f>
        <v>3.8973999999999998</v>
      </c>
    </row>
    <row r="58" spans="2:6" x14ac:dyDescent="0.3">
      <c r="B58" s="21" t="s">
        <v>30</v>
      </c>
      <c r="C58" s="26">
        <v>15.19</v>
      </c>
      <c r="D58" s="27">
        <v>2</v>
      </c>
      <c r="E58" s="30">
        <v>2</v>
      </c>
      <c r="F58" s="28">
        <f>(C58/D58)*E58</f>
        <v>15.19</v>
      </c>
    </row>
    <row r="59" spans="2:6" x14ac:dyDescent="0.3">
      <c r="B59" s="21" t="s">
        <v>25</v>
      </c>
      <c r="C59" s="26">
        <v>8.99</v>
      </c>
      <c r="D59" s="27">
        <v>5</v>
      </c>
      <c r="E59" s="27">
        <v>2</v>
      </c>
      <c r="F59" s="28">
        <f t="shared" ref="F59:F62" si="12">(C59/D59)*E59</f>
        <v>3.5960000000000001</v>
      </c>
    </row>
    <row r="60" spans="2:6" x14ac:dyDescent="0.3">
      <c r="B60" s="21" t="s">
        <v>16</v>
      </c>
      <c r="C60" s="26">
        <v>9.99</v>
      </c>
      <c r="D60" s="27">
        <v>10</v>
      </c>
      <c r="E60" s="27">
        <v>2</v>
      </c>
      <c r="F60" s="28">
        <f t="shared" si="12"/>
        <v>1.998</v>
      </c>
    </row>
    <row r="61" spans="2:6" x14ac:dyDescent="0.3">
      <c r="B61" s="21" t="s">
        <v>21</v>
      </c>
      <c r="C61" s="26">
        <v>7.69</v>
      </c>
      <c r="D61" s="27">
        <v>4</v>
      </c>
      <c r="E61" s="27">
        <v>4</v>
      </c>
      <c r="F61" s="28">
        <f t="shared" si="12"/>
        <v>7.69</v>
      </c>
    </row>
    <row r="62" spans="2:6" x14ac:dyDescent="0.3">
      <c r="B62" s="21" t="s">
        <v>18</v>
      </c>
      <c r="C62" s="26">
        <v>9.49</v>
      </c>
      <c r="D62" s="27">
        <v>50</v>
      </c>
      <c r="E62" s="27">
        <v>4</v>
      </c>
      <c r="F62" s="28">
        <f t="shared" si="12"/>
        <v>0.75919999999999999</v>
      </c>
    </row>
    <row r="63" spans="2:6" x14ac:dyDescent="0.3">
      <c r="B63" s="21" t="s">
        <v>22</v>
      </c>
      <c r="C63" s="26">
        <v>6.99</v>
      </c>
      <c r="D63" s="27">
        <v>50</v>
      </c>
      <c r="E63" s="27">
        <v>5</v>
      </c>
      <c r="F63" s="28">
        <f t="shared" ref="F63" si="13">(C63/D63)*E63</f>
        <v>0.69900000000000007</v>
      </c>
    </row>
    <row r="64" spans="2:6" x14ac:dyDescent="0.3">
      <c r="B64" s="21" t="s">
        <v>49</v>
      </c>
      <c r="C64" s="26">
        <v>9.09</v>
      </c>
      <c r="D64" s="27">
        <v>30</v>
      </c>
      <c r="E64" s="27">
        <v>4</v>
      </c>
      <c r="F64" s="28">
        <f t="shared" ref="F64:F66" si="14">(C64/D64)*E64</f>
        <v>1.212</v>
      </c>
    </row>
    <row r="65" spans="2:6" x14ac:dyDescent="0.3">
      <c r="B65" s="21" t="s">
        <v>32</v>
      </c>
      <c r="C65" s="26">
        <v>9.99</v>
      </c>
      <c r="D65" s="27">
        <v>20</v>
      </c>
      <c r="E65" s="27">
        <v>7</v>
      </c>
      <c r="F65" s="28">
        <f t="shared" si="14"/>
        <v>3.4965000000000002</v>
      </c>
    </row>
    <row r="66" spans="2:6" ht="15" thickBot="1" x14ac:dyDescent="0.35">
      <c r="B66" s="22" t="s">
        <v>31</v>
      </c>
      <c r="C66" s="26">
        <v>20</v>
      </c>
      <c r="D66" s="27">
        <v>1000</v>
      </c>
      <c r="E66" s="27">
        <v>246</v>
      </c>
      <c r="F66" s="28">
        <f t="shared" si="14"/>
        <v>4.92</v>
      </c>
    </row>
    <row r="67" spans="2:6" ht="15" thickBot="1" x14ac:dyDescent="0.35">
      <c r="B67" s="31"/>
      <c r="C67" s="32"/>
      <c r="D67" s="32"/>
      <c r="E67" s="33" t="s">
        <v>2</v>
      </c>
      <c r="F67" s="34">
        <f>SUM(F57:F66)</f>
        <v>43.458100000000002</v>
      </c>
    </row>
    <row r="68" spans="2:6" ht="15" thickBot="1" x14ac:dyDescent="0.35">
      <c r="B68" s="5"/>
      <c r="C68" s="18"/>
      <c r="D68" s="18"/>
      <c r="E68" s="19"/>
      <c r="F68" s="12"/>
    </row>
    <row r="69" spans="2:6" ht="15" thickBot="1" x14ac:dyDescent="0.35">
      <c r="B69" s="13"/>
      <c r="C69" s="10"/>
      <c r="D69" s="14"/>
      <c r="E69" s="35" t="s">
        <v>3</v>
      </c>
      <c r="F69" s="29">
        <f>SUM(F22,F40,F54,F67)</f>
        <v>757.4521000000002</v>
      </c>
    </row>
  </sheetData>
  <mergeCells count="6">
    <mergeCell ref="H2:J2"/>
    <mergeCell ref="B56:F56"/>
    <mergeCell ref="B2:F2"/>
    <mergeCell ref="B5:F5"/>
    <mergeCell ref="B24:F24"/>
    <mergeCell ref="B42:F42"/>
  </mergeCells>
  <hyperlinks>
    <hyperlink ref="B6" r:id="rId1" xr:uid="{6E8A550C-3AFB-4171-B52C-799FCB6FBB15}"/>
    <hyperlink ref="B7" r:id="rId2" display="Odrive S1 (w/Screw Terminals)" xr:uid="{5C22C756-8D6E-4CC0-AC84-25C20D7581ED}"/>
    <hyperlink ref="B8" r:id="rId3" display="8 x 2.5mm encoder magnet" xr:uid="{83E466B6-C2EA-43E1-9D4E-CD8909FD51B4}"/>
    <hyperlink ref="B13" r:id="rId4" xr:uid="{BB0C7BFD-E150-430A-9A19-09E246978041}"/>
    <hyperlink ref="B15" r:id="rId5" xr:uid="{5DD546FF-D481-4D2E-B117-8C8A55E4992D}"/>
    <hyperlink ref="B16" r:id="rId6" xr:uid="{BD6B46F1-7632-4F91-AC48-CC04EDB19323}"/>
    <hyperlink ref="B12" r:id="rId7" xr:uid="{1796504D-9A8D-4B8D-A1BB-7AA6EA627ECD}"/>
    <hyperlink ref="B11" r:id="rId8" xr:uid="{6AA1AF01-0298-473A-B276-6B88517EFB76}"/>
    <hyperlink ref="B17" r:id="rId9" xr:uid="{FC8210CD-4344-4BB9-BF3C-8841DCB799D4}"/>
    <hyperlink ref="B10" r:id="rId10" xr:uid="{F50819A4-582B-4C7E-9F02-0A337BD5C8BA}"/>
    <hyperlink ref="B18" r:id="rId11" xr:uid="{15C433F6-A56D-4347-A38F-B832E29185B1}"/>
    <hyperlink ref="B58" r:id="rId12" display="500mm HTD Timing Belt" xr:uid="{7766D717-AD60-483A-B1BC-07EF5238968C}"/>
    <hyperlink ref="B57" r:id="rId13" xr:uid="{F6FA6887-7167-4845-83E5-A3DB80C18E6A}"/>
    <hyperlink ref="B63" r:id="rId14" xr:uid="{33FE67D6-F658-433F-B1CB-30EA30A8ACAE}"/>
    <hyperlink ref="B64" r:id="rId15" xr:uid="{14A1D986-F435-48B2-A62A-99B3EA069DB1}"/>
    <hyperlink ref="B65" r:id="rId16" display="M4 x 60mm Screws" xr:uid="{75E8A476-F6B8-4CB6-AD29-2A0261E8BAD1}"/>
    <hyperlink ref="B59" r:id="rId17" xr:uid="{0380985A-5783-41DB-BEEA-E8CC72F00329}"/>
    <hyperlink ref="B9" r:id="rId18" xr:uid="{7DE96D23-62E6-4843-BBE0-15FD0C4EAFE6}"/>
    <hyperlink ref="B25" r:id="rId19" xr:uid="{1707D2A3-0004-46DB-8BD6-B902950F8202}"/>
    <hyperlink ref="B26" r:id="rId20" display="Odrive S1 (w/Screw Terminals)" xr:uid="{E1F24154-EB23-4398-A13A-5DD8F683B56E}"/>
    <hyperlink ref="B27" r:id="rId21" display="8 x 2.5mm encoder magnet" xr:uid="{7E4FE5DA-88D4-4000-B18E-91F5468485AD}"/>
    <hyperlink ref="B32" r:id="rId22" xr:uid="{550A75B2-2B37-463D-93D1-4659D23EC6D0}"/>
    <hyperlink ref="B34" r:id="rId23" xr:uid="{A63339D7-28D9-422B-9FCB-669DDCB0056B}"/>
    <hyperlink ref="B31" r:id="rId24" xr:uid="{DC083F75-1FE7-437E-A776-5046E552D37B}"/>
    <hyperlink ref="B30" r:id="rId25" xr:uid="{A545671A-60DA-44EE-A169-6CFFDAB33635}"/>
    <hyperlink ref="B36" r:id="rId26" xr:uid="{25589F2C-5FFC-40B0-B561-5B3F45414805}"/>
    <hyperlink ref="B29" r:id="rId27" xr:uid="{E2179CFA-1E23-4E19-89AD-2BEDAB561A98}"/>
    <hyperlink ref="B28" r:id="rId28" xr:uid="{24AF59C4-5851-4165-8E41-6C24012622FB}"/>
    <hyperlink ref="B43" r:id="rId29" xr:uid="{20006585-8C87-4972-A7C5-F9D0359E4775}"/>
    <hyperlink ref="B44" r:id="rId30" display="Odrive S1 (w/Screw Terminals)" xr:uid="{269ED46A-5084-4DF4-912C-86497517BC01}"/>
    <hyperlink ref="B45" r:id="rId31" display="8 x 2.5mm encoder magnet" xr:uid="{5422E5C0-333F-466C-9A29-2D4EC0C2BEBC}"/>
    <hyperlink ref="B48" r:id="rId32" xr:uid="{654F0B99-924F-4BE8-8688-3F2CC2A41B47}"/>
    <hyperlink ref="B50" r:id="rId33" xr:uid="{A2592C50-C140-429C-B38F-C09310DE2C17}"/>
    <hyperlink ref="B47" r:id="rId34" xr:uid="{B68622DE-51F0-43BC-A67D-75060B50A116}"/>
    <hyperlink ref="B46" r:id="rId35" xr:uid="{9BC859EF-2DB4-4F60-8F17-1B640E4CD5ED}"/>
    <hyperlink ref="B60" r:id="rId36" xr:uid="{06E82CF6-3AA1-426A-8D9B-B31C8DD19C03}"/>
    <hyperlink ref="B52" r:id="rId37" xr:uid="{1372AC79-60B0-42F1-B247-88F31B21D559}"/>
    <hyperlink ref="B38" r:id="rId38" xr:uid="{5C65F841-F7E3-4B77-A34C-A1D9B7881B50}"/>
    <hyperlink ref="B61" r:id="rId39" xr:uid="{86C679C3-1FF5-45B5-A56A-C7038B2CF93D}"/>
    <hyperlink ref="B62" r:id="rId40" xr:uid="{6114AC77-43F5-49A4-86E3-43B45D346820}"/>
    <hyperlink ref="B19" r:id="rId41" display="M4 x 10mm Screws" xr:uid="{785DBD69-89A3-4DE7-96C1-43E921DD9E42}"/>
    <hyperlink ref="B14" r:id="rId42" xr:uid="{96474580-DB28-41A7-A986-2E4110BDE1E7}"/>
    <hyperlink ref="B33" r:id="rId43" xr:uid="{76B5FC00-28D5-4651-A126-479D3D744F2D}"/>
    <hyperlink ref="B35" r:id="rId44" xr:uid="{DCB8CEE2-2E44-4912-8082-4BD2DB489A1B}"/>
    <hyperlink ref="B37" r:id="rId45" xr:uid="{84CD3880-4A3A-4A2F-88B4-187028271DC0}"/>
    <hyperlink ref="B51" r:id="rId46" xr:uid="{565E4245-6393-457C-82FC-226CC1AD4ACA}"/>
    <hyperlink ref="B49" r:id="rId47" xr:uid="{37951EF5-85D6-418E-AAA3-67370E4D916D}"/>
    <hyperlink ref="B20" r:id="rId48" xr:uid="{5E75ECA7-100F-4DF6-A73B-A4DF43C3163E}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AC6B9-6FF5-481C-87C9-A01444E524A3}">
  <dimension ref="B1:H26"/>
  <sheetViews>
    <sheetView tabSelected="1" topLeftCell="A6" zoomScale="145" zoomScaleNormal="145" workbookViewId="0">
      <selection activeCell="J22" sqref="J22"/>
    </sheetView>
  </sheetViews>
  <sheetFormatPr defaultRowHeight="14.4" x14ac:dyDescent="0.3"/>
  <cols>
    <col min="2" max="2" width="42.88671875" customWidth="1"/>
    <col min="3" max="3" width="8.33203125" customWidth="1"/>
    <col min="4" max="4" width="12.6640625" customWidth="1"/>
    <col min="5" max="5" width="13.6640625" customWidth="1"/>
    <col min="6" max="6" width="19.21875" customWidth="1"/>
  </cols>
  <sheetData>
    <row r="1" spans="2:6" ht="15" thickBot="1" x14ac:dyDescent="0.35"/>
    <row r="2" spans="2:6" ht="15" thickBot="1" x14ac:dyDescent="0.35">
      <c r="B2" s="68" t="s">
        <v>11</v>
      </c>
      <c r="C2" s="69"/>
      <c r="D2" s="69"/>
      <c r="E2" s="69"/>
      <c r="F2" s="70"/>
    </row>
    <row r="3" spans="2:6" ht="15" thickBot="1" x14ac:dyDescent="0.35">
      <c r="B3" s="1" t="s">
        <v>0</v>
      </c>
      <c r="C3" s="2" t="s">
        <v>1</v>
      </c>
      <c r="D3" s="2" t="s">
        <v>6</v>
      </c>
      <c r="E3" s="2" t="s">
        <v>5</v>
      </c>
      <c r="F3" s="15" t="s">
        <v>7</v>
      </c>
    </row>
    <row r="4" spans="2:6" ht="15" thickBot="1" x14ac:dyDescent="0.35">
      <c r="B4" s="45"/>
      <c r="C4" s="59"/>
      <c r="D4" s="59"/>
      <c r="E4" s="59"/>
      <c r="F4" s="46"/>
    </row>
    <row r="5" spans="2:6" ht="15" customHeight="1" thickBot="1" x14ac:dyDescent="0.35">
      <c r="B5" s="71" t="s">
        <v>9</v>
      </c>
      <c r="C5" s="72"/>
      <c r="D5" s="72"/>
      <c r="E5" s="72"/>
      <c r="F5" s="73"/>
    </row>
    <row r="6" spans="2:6" ht="15.6" customHeight="1" x14ac:dyDescent="0.3">
      <c r="B6" s="47" t="s">
        <v>23</v>
      </c>
      <c r="C6" s="23">
        <v>757.45</v>
      </c>
      <c r="D6" s="24">
        <v>1</v>
      </c>
      <c r="E6" s="24">
        <v>4</v>
      </c>
      <c r="F6" s="25">
        <f t="shared" ref="F6:F17" si="0">(C6/D6)*E6</f>
        <v>3029.8</v>
      </c>
    </row>
    <row r="7" spans="2:6" ht="15.6" customHeight="1" x14ac:dyDescent="0.3">
      <c r="B7" s="21" t="s">
        <v>4</v>
      </c>
      <c r="C7" s="23">
        <v>35.380000000000003</v>
      </c>
      <c r="D7" s="24">
        <v>1</v>
      </c>
      <c r="E7" s="24">
        <v>1</v>
      </c>
      <c r="F7" s="25">
        <f t="shared" si="0"/>
        <v>35.380000000000003</v>
      </c>
    </row>
    <row r="8" spans="2:6" ht="15.6" customHeight="1" x14ac:dyDescent="0.3">
      <c r="B8" s="21" t="s">
        <v>48</v>
      </c>
      <c r="C8" s="23">
        <v>69.989999999999995</v>
      </c>
      <c r="D8" s="24">
        <v>1</v>
      </c>
      <c r="E8" s="24">
        <v>1</v>
      </c>
      <c r="F8" s="25">
        <f t="shared" si="0"/>
        <v>69.989999999999995</v>
      </c>
    </row>
    <row r="9" spans="2:6" ht="15.6" customHeight="1" x14ac:dyDescent="0.3">
      <c r="B9" s="21" t="s">
        <v>47</v>
      </c>
      <c r="C9" s="23">
        <v>10.99</v>
      </c>
      <c r="D9" s="24">
        <v>3</v>
      </c>
      <c r="E9" s="24">
        <v>1</v>
      </c>
      <c r="F9" s="25">
        <f t="shared" si="0"/>
        <v>3.6633333333333336</v>
      </c>
    </row>
    <row r="10" spans="2:6" ht="15.6" customHeight="1" x14ac:dyDescent="0.3">
      <c r="B10" s="21" t="s">
        <v>40</v>
      </c>
      <c r="C10" s="23">
        <v>6.99</v>
      </c>
      <c r="D10" s="24">
        <v>16</v>
      </c>
      <c r="E10" s="24">
        <v>1</v>
      </c>
      <c r="F10" s="25">
        <f t="shared" si="0"/>
        <v>0.43687500000000001</v>
      </c>
    </row>
    <row r="11" spans="2:6" ht="15.6" customHeight="1" x14ac:dyDescent="0.3">
      <c r="B11" s="21" t="s">
        <v>43</v>
      </c>
      <c r="C11" s="23">
        <v>12.89</v>
      </c>
      <c r="D11" s="24">
        <v>4</v>
      </c>
      <c r="E11" s="24">
        <v>1</v>
      </c>
      <c r="F11" s="25">
        <f t="shared" si="0"/>
        <v>3.2225000000000001</v>
      </c>
    </row>
    <row r="12" spans="2:6" ht="15.6" customHeight="1" x14ac:dyDescent="0.3">
      <c r="B12" s="21" t="s">
        <v>41</v>
      </c>
      <c r="C12" s="23">
        <v>9.89</v>
      </c>
      <c r="D12" s="24">
        <v>2</v>
      </c>
      <c r="E12" s="24">
        <v>1</v>
      </c>
      <c r="F12" s="25">
        <f t="shared" si="0"/>
        <v>4.9450000000000003</v>
      </c>
    </row>
    <row r="13" spans="2:6" ht="15.6" customHeight="1" x14ac:dyDescent="0.3">
      <c r="B13" s="21" t="s">
        <v>42</v>
      </c>
      <c r="C13" s="23">
        <v>54.99</v>
      </c>
      <c r="D13" s="24">
        <v>1</v>
      </c>
      <c r="E13" s="24">
        <v>1</v>
      </c>
      <c r="F13" s="25">
        <f t="shared" si="0"/>
        <v>54.99</v>
      </c>
    </row>
    <row r="14" spans="2:6" ht="15.6" customHeight="1" x14ac:dyDescent="0.3">
      <c r="B14" s="21" t="s">
        <v>10</v>
      </c>
      <c r="C14" s="23">
        <v>14.99</v>
      </c>
      <c r="D14" s="24">
        <v>1</v>
      </c>
      <c r="E14" s="24">
        <v>1</v>
      </c>
      <c r="F14" s="25">
        <f t="shared" si="0"/>
        <v>14.99</v>
      </c>
    </row>
    <row r="15" spans="2:6" ht="15.6" customHeight="1" x14ac:dyDescent="0.3">
      <c r="B15" s="21" t="s">
        <v>64</v>
      </c>
      <c r="C15" s="23">
        <v>7.99</v>
      </c>
      <c r="D15" s="24">
        <v>12</v>
      </c>
      <c r="E15" s="24">
        <v>5</v>
      </c>
      <c r="F15" s="25">
        <f t="shared" si="0"/>
        <v>3.3291666666666671</v>
      </c>
    </row>
    <row r="16" spans="2:6" ht="15.6" customHeight="1" x14ac:dyDescent="0.3">
      <c r="B16" s="21" t="s">
        <v>63</v>
      </c>
      <c r="C16" s="23">
        <v>16.98</v>
      </c>
      <c r="D16" s="24">
        <v>1</v>
      </c>
      <c r="E16" s="24">
        <v>0.25</v>
      </c>
      <c r="F16" s="25">
        <f t="shared" si="0"/>
        <v>4.2450000000000001</v>
      </c>
    </row>
    <row r="17" spans="2:8" ht="15.6" customHeight="1" thickBot="1" x14ac:dyDescent="0.35">
      <c r="B17" s="21" t="s">
        <v>62</v>
      </c>
      <c r="C17" s="26">
        <v>20.99</v>
      </c>
      <c r="D17" s="48">
        <v>1</v>
      </c>
      <c r="E17" s="48">
        <v>0.25</v>
      </c>
      <c r="F17" s="25">
        <f t="shared" si="0"/>
        <v>5.2474999999999996</v>
      </c>
    </row>
    <row r="18" spans="2:8" ht="15" thickBot="1" x14ac:dyDescent="0.35">
      <c r="B18" s="31"/>
      <c r="C18" s="32"/>
      <c r="D18" s="36"/>
      <c r="E18" s="37" t="s">
        <v>2</v>
      </c>
      <c r="F18" s="29">
        <f>SUM(F6:F17)</f>
        <v>3230.2393749999997</v>
      </c>
    </row>
    <row r="19" spans="2:8" ht="15" thickBot="1" x14ac:dyDescent="0.35">
      <c r="B19" s="7"/>
      <c r="C19" s="8"/>
      <c r="D19" s="9"/>
      <c r="E19" s="10"/>
      <c r="F19" s="11"/>
    </row>
    <row r="20" spans="2:8" ht="15" customHeight="1" thickBot="1" x14ac:dyDescent="0.35">
      <c r="B20" s="65" t="s">
        <v>8</v>
      </c>
      <c r="C20" s="66"/>
      <c r="D20" s="66"/>
      <c r="E20" s="66"/>
      <c r="F20" s="67"/>
      <c r="H20" s="60"/>
    </row>
    <row r="21" spans="2:8" x14ac:dyDescent="0.3">
      <c r="B21" s="21" t="s">
        <v>61</v>
      </c>
      <c r="C21" s="26">
        <v>29.98</v>
      </c>
      <c r="D21" s="27">
        <v>1000</v>
      </c>
      <c r="E21" s="27">
        <v>2000</v>
      </c>
      <c r="F21" s="28">
        <f>(C21/D21)*E21</f>
        <v>59.96</v>
      </c>
    </row>
    <row r="22" spans="2:8" x14ac:dyDescent="0.3">
      <c r="B22" s="61" t="s">
        <v>65</v>
      </c>
      <c r="C22" s="26">
        <v>27.69</v>
      </c>
      <c r="D22" s="27">
        <v>1</v>
      </c>
      <c r="E22" s="30">
        <v>1</v>
      </c>
      <c r="F22" s="28">
        <f>(C22/D22)*E22</f>
        <v>27.69</v>
      </c>
    </row>
    <row r="23" spans="2:8" ht="15" thickBot="1" x14ac:dyDescent="0.35">
      <c r="B23" s="22" t="s">
        <v>31</v>
      </c>
      <c r="C23" s="26">
        <v>20</v>
      </c>
      <c r="D23" s="27">
        <v>1000</v>
      </c>
      <c r="E23" s="27">
        <v>569</v>
      </c>
      <c r="F23" s="28">
        <f t="shared" ref="F23" si="1">(C23/D23)*E23</f>
        <v>11.38</v>
      </c>
    </row>
    <row r="24" spans="2:8" ht="15" thickBot="1" x14ac:dyDescent="0.35">
      <c r="B24" s="31"/>
      <c r="C24" s="32"/>
      <c r="D24" s="32"/>
      <c r="E24" s="33" t="s">
        <v>2</v>
      </c>
      <c r="F24" s="34">
        <f>SUM(F21:F23)</f>
        <v>99.03</v>
      </c>
    </row>
    <row r="25" spans="2:8" ht="15" thickBot="1" x14ac:dyDescent="0.35">
      <c r="B25" s="31"/>
      <c r="C25" s="32"/>
      <c r="D25" s="32"/>
      <c r="E25" s="36"/>
      <c r="F25" s="41"/>
    </row>
    <row r="26" spans="2:8" ht="15" thickBot="1" x14ac:dyDescent="0.35">
      <c r="B26" s="42"/>
      <c r="C26" s="43"/>
      <c r="D26" s="44"/>
      <c r="E26" s="35" t="s">
        <v>3</v>
      </c>
      <c r="F26" s="29">
        <f>SUM(F24,F18)</f>
        <v>3329.2693749999999</v>
      </c>
    </row>
  </sheetData>
  <mergeCells count="3">
    <mergeCell ref="B20:F20"/>
    <mergeCell ref="B5:F5"/>
    <mergeCell ref="B2:F2"/>
  </mergeCells>
  <phoneticPr fontId="2" type="noConversion"/>
  <hyperlinks>
    <hyperlink ref="B14" r:id="rId1" xr:uid="{9CDFAC4A-91D8-4C7D-AACB-52D2D8837DEB}"/>
    <hyperlink ref="B9" r:id="rId2" xr:uid="{2011F4B2-635F-4FC6-B9FC-0D8284AAF34F}"/>
    <hyperlink ref="B12" r:id="rId3" xr:uid="{9AEE2119-03AA-4F9D-8AAC-0AB2C5D811C2}"/>
    <hyperlink ref="B21" r:id="rId4" display="26mmOD x 24mmID Carbon Fiber Tube" xr:uid="{AE45BB02-72B6-47B7-AC65-316E6DDB5542}"/>
    <hyperlink ref="B13" r:id="rId5" xr:uid="{04C9E250-A884-4C69-B0AD-D14D79AEE099}"/>
    <hyperlink ref="B11" r:id="rId6" xr:uid="{26F24215-4F12-4489-B689-68AB63DDD0D9}"/>
    <hyperlink ref="B10" r:id="rId7" xr:uid="{2B4BA0C8-ACAA-415C-B74A-A9FF058611D3}"/>
    <hyperlink ref="B8" r:id="rId8" xr:uid="{0F1B3B1B-B968-4D53-91F8-1CF3780A504E}"/>
    <hyperlink ref="B22" r:id="rId9" display="30A Silicone Mold Making Kit" xr:uid="{634533EF-73DE-4F2D-B826-66F0A819348C}"/>
    <hyperlink ref="B17" r:id="rId10" xr:uid="{24CB4769-FCBB-4E0B-B2FB-5543CD3FBDB8}"/>
    <hyperlink ref="B16" r:id="rId11" xr:uid="{F10CB0E6-2DD3-4D51-9D6D-9B60FF5A11DF}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Leg Assembly BOM</vt:lpstr>
      <vt:lpstr>Robot Assembly BOM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Aaed Musa</dc:creator>
  <cp:lastModifiedBy>Aaed Musa</cp:lastModifiedBy>
  <dcterms:created xsi:type="dcterms:W3CDTF">2020-09-24T00:14:59Z</dcterms:created>
  <dcterms:modified xsi:type="dcterms:W3CDTF">2023-09-30T03:13:06Z</dcterms:modified>
</cp:coreProperties>
</file>